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75" windowHeight="12720" activeTab="0"/>
  </bookViews>
  <sheets>
    <sheet name="баланс ээ" sheetId="1" r:id="rId1"/>
    <sheet name="мощность" sheetId="2" r:id="rId2"/>
  </sheets>
  <definedNames/>
  <calcPr fullCalcOnLoad="1"/>
</workbook>
</file>

<file path=xl/sharedStrings.xml><?xml version="1.0" encoding="utf-8"?>
<sst xmlns="http://schemas.openxmlformats.org/spreadsheetml/2006/main" count="98" uniqueCount="51">
  <si>
    <t>Всего</t>
  </si>
  <si>
    <t>ВН</t>
  </si>
  <si>
    <t>СН1</t>
  </si>
  <si>
    <t>СН2</t>
  </si>
  <si>
    <t>НН</t>
  </si>
  <si>
    <t>№ п.п.</t>
  </si>
  <si>
    <t>Показатели</t>
  </si>
  <si>
    <t>1.</t>
  </si>
  <si>
    <t xml:space="preserve">Поступление эл.энергии в сеть , ВСЕГО </t>
  </si>
  <si>
    <t>1.1.</t>
  </si>
  <si>
    <t>из смежной сети, всего</t>
  </si>
  <si>
    <t xml:space="preserve">    в том числе из сети</t>
  </si>
  <si>
    <t>МСК</t>
  </si>
  <si>
    <t>1.2.</t>
  </si>
  <si>
    <t xml:space="preserve">от электростанций ПЭ </t>
  </si>
  <si>
    <t>1.3.</t>
  </si>
  <si>
    <t>от других поставщиков (в т.ч. с оптового рынка)</t>
  </si>
  <si>
    <t>1.4.</t>
  </si>
  <si>
    <t>2.</t>
  </si>
  <si>
    <t xml:space="preserve">Потери электроэнергии в сети </t>
  </si>
  <si>
    <t>3.</t>
  </si>
  <si>
    <t>Расход электроэнергии на произв и хознужды</t>
  </si>
  <si>
    <t>4.</t>
  </si>
  <si>
    <t xml:space="preserve">Полезный отпуск из сети </t>
  </si>
  <si>
    <t>4.1.</t>
  </si>
  <si>
    <t xml:space="preserve">в т.ч. собственным потребителям </t>
  </si>
  <si>
    <t>из них:</t>
  </si>
  <si>
    <t>потребителям, присоединенным к центру питания на генераторном напряжении</t>
  </si>
  <si>
    <t>потребителям присоединенным к сетям МСК (последняя миля)</t>
  </si>
  <si>
    <t>4.2.</t>
  </si>
  <si>
    <t>потребителям оптового рынка</t>
  </si>
  <si>
    <t>4.3.</t>
  </si>
  <si>
    <t>сальдо переток в другие организации</t>
  </si>
  <si>
    <t>4.4.</t>
  </si>
  <si>
    <t>сальдо переток в сопредельные регионы</t>
  </si>
  <si>
    <t>поступление эл. энергии от других организаций (на РРЭ)</t>
  </si>
  <si>
    <t>то же в %</t>
  </si>
  <si>
    <t xml:space="preserve">Поступление мощности в сеть , ВСЕГО </t>
  </si>
  <si>
    <t>от других организаций (на РРЭ)</t>
  </si>
  <si>
    <t xml:space="preserve">Потери в сети </t>
  </si>
  <si>
    <t>Мощность на производ. и хоз. нужды</t>
  </si>
  <si>
    <t>Полезный отпуск мощности потребителям</t>
  </si>
  <si>
    <t>в т.ч. Заявленная (расчетная) мощность собств. потр.</t>
  </si>
  <si>
    <t>Заявленная (расчетная) мощность потр. опт. рынка</t>
  </si>
  <si>
    <t>в другие организации</t>
  </si>
  <si>
    <t>Электрическая мощность по диапозонам напряжения МП г. Абакана "Абаканские электрические сети"</t>
  </si>
  <si>
    <t>Баланс электрической энергии по сетям ВН, СН1, СН2, и НН МП г. Абакана "Абаканские электрические сети"</t>
  </si>
  <si>
    <t>млн.кВтч</t>
  </si>
  <si>
    <t>МВт</t>
  </si>
  <si>
    <t>2015 факт</t>
  </si>
  <si>
    <t>2016 план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</si>
</sst>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_);[Red]&quot;($&quot;#,##0\)"/>
    <numFmt numFmtId="165" formatCode="General_)"/>
    <numFmt numFmtId="166" formatCode="_-* #,##0_р_._-;\-* #,##0_р_._-;_-* \-_р_._-;_-@_-"/>
    <numFmt numFmtId="167" formatCode="_-* #,##0.00_р_._-;\-* #,##0.00_р_._-;_-* \-??_р_._-;_-@_-"/>
    <numFmt numFmtId="168" formatCode="#,##0.000"/>
    <numFmt numFmtId="169" formatCode="#,##0.0"/>
    <numFmt numFmtId="170" formatCode="0.000"/>
    <numFmt numFmtId="171" formatCode="0.00000"/>
    <numFmt numFmtId="172" formatCode="0.0000"/>
    <numFmt numFmtId="173" formatCode="0.0%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#,##0.000000000"/>
    <numFmt numFmtId="180" formatCode="#,##0.0000000000"/>
    <numFmt numFmtId="181" formatCode="#,##0.00000000000"/>
    <numFmt numFmtId="182" formatCode="#,##0.000000000000"/>
    <numFmt numFmtId="183" formatCode="#,##0.0000000000000"/>
    <numFmt numFmtId="184" formatCode="#,##0.000000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8"/>
      <name val="Arial"/>
      <family val="2"/>
    </font>
    <font>
      <sz val="10"/>
      <name val="Arial Cyr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color indexed="42"/>
      <name val="Tahoma"/>
      <family val="2"/>
    </font>
    <font>
      <sz val="9"/>
      <color indexed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64" fontId="2" fillId="0" borderId="0" applyFill="0" applyBorder="0" applyProtection="0">
      <alignment vertical="top"/>
    </xf>
    <xf numFmtId="49" fontId="2" fillId="0" borderId="0" applyBorder="0">
      <alignment vertical="top"/>
      <protection/>
    </xf>
    <xf numFmtId="0" fontId="3" fillId="0" borderId="0">
      <alignment/>
      <protection/>
    </xf>
    <xf numFmtId="49" fontId="3" fillId="0" borderId="0">
      <alignment horizontal="left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165" fontId="4" fillId="0" borderId="1">
      <alignment/>
      <protection locked="0"/>
    </xf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5" fillId="0" borderId="0" applyBorder="0">
      <alignment horizontal="center" vertical="center" wrapText="1"/>
      <protection/>
    </xf>
    <xf numFmtId="0" fontId="5" fillId="0" borderId="0" applyBorder="0">
      <alignment horizontal="center" vertical="center" wrapText="1"/>
      <protection/>
    </xf>
    <xf numFmtId="0" fontId="5" fillId="0" borderId="0" applyBorder="0">
      <alignment horizontal="center" vertical="center" wrapText="1"/>
      <protection/>
    </xf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Border="0">
      <alignment horizontal="center" vertical="center" wrapText="1"/>
      <protection/>
    </xf>
    <xf numFmtId="165" fontId="7" fillId="28" borderId="1">
      <alignment/>
      <protection/>
    </xf>
    <xf numFmtId="4" fontId="2" fillId="29" borderId="0" applyBorder="0">
      <alignment horizontal="right"/>
      <protection/>
    </xf>
    <xf numFmtId="0" fontId="36" fillId="0" borderId="7" applyNumberFormat="0" applyFill="0" applyAlignment="0" applyProtection="0"/>
    <xf numFmtId="0" fontId="37" fillId="30" borderId="8" applyNumberFormat="0" applyAlignment="0" applyProtection="0"/>
    <xf numFmtId="0" fontId="8" fillId="0" borderId="0" applyFill="0">
      <alignment wrapText="1"/>
      <protection/>
    </xf>
    <xf numFmtId="0" fontId="9" fillId="0" borderId="0">
      <alignment horizontal="center" vertical="top" wrapText="1"/>
      <protection/>
    </xf>
    <xf numFmtId="0" fontId="10" fillId="0" borderId="0">
      <alignment horizontal="center" vertical="center" wrapText="1"/>
      <protection/>
    </xf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9" fontId="8" fillId="0" borderId="0">
      <alignment horizontal="center"/>
      <protection/>
    </xf>
    <xf numFmtId="166" fontId="2" fillId="0" borderId="0" applyFill="0" applyBorder="0" applyProtection="0">
      <alignment vertical="top"/>
    </xf>
    <xf numFmtId="167" fontId="2" fillId="0" borderId="0" applyFill="0" applyBorder="0" applyProtection="0">
      <alignment vertical="top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" fillId="34" borderId="0" applyBorder="0">
      <alignment horizontal="right"/>
      <protection/>
    </xf>
    <xf numFmtId="4" fontId="2" fillId="35" borderId="0" applyBorder="0">
      <alignment horizontal="right"/>
      <protection/>
    </xf>
    <xf numFmtId="4" fontId="2" fillId="34" borderId="0" applyBorder="0">
      <alignment horizontal="right"/>
      <protection/>
    </xf>
    <xf numFmtId="0" fontId="44" fillId="36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168" fontId="11" fillId="34" borderId="11" xfId="77" applyNumberFormat="1" applyFont="1" applyBorder="1">
      <alignment horizontal="right"/>
      <protection/>
    </xf>
    <xf numFmtId="168" fontId="2" fillId="0" borderId="11" xfId="0" applyNumberFormat="1" applyFont="1" applyBorder="1" applyAlignment="1">
      <alignment vertical="top"/>
    </xf>
    <xf numFmtId="168" fontId="2" fillId="37" borderId="11" xfId="0" applyNumberFormat="1" applyFont="1" applyFill="1" applyBorder="1" applyAlignment="1">
      <alignment vertical="top"/>
    </xf>
    <xf numFmtId="168" fontId="2" fillId="29" borderId="11" xfId="58" applyNumberFormat="1" applyFont="1" applyBorder="1">
      <alignment horizontal="right"/>
      <protection/>
    </xf>
    <xf numFmtId="168" fontId="2" fillId="37" borderId="11" xfId="77" applyNumberFormat="1" applyFont="1" applyFill="1" applyBorder="1">
      <alignment horizontal="right"/>
      <protection/>
    </xf>
    <xf numFmtId="4" fontId="11" fillId="34" borderId="11" xfId="77" applyFont="1" applyBorder="1">
      <alignment horizontal="right"/>
      <protection/>
    </xf>
    <xf numFmtId="168" fontId="2" fillId="29" borderId="11" xfId="58" applyNumberFormat="1" applyBorder="1">
      <alignment horizontal="right"/>
      <protection/>
    </xf>
    <xf numFmtId="49" fontId="0" fillId="0" borderId="11" xfId="0" applyNumberFormat="1" applyBorder="1" applyAlignment="1">
      <alignment vertical="top" wrapText="1"/>
    </xf>
    <xf numFmtId="0" fontId="6" fillId="0" borderId="11" xfId="56" applyBorder="1" applyAlignment="1">
      <alignment horizontal="center" vertical="center" wrapText="1"/>
      <protection/>
    </xf>
    <xf numFmtId="49" fontId="0" fillId="0" borderId="11" xfId="0" applyNumberFormat="1" applyBorder="1" applyAlignment="1">
      <alignment vertical="top"/>
    </xf>
    <xf numFmtId="0" fontId="6" fillId="0" borderId="11" xfId="56" applyBorder="1">
      <alignment horizontal="center" vertical="center" wrapText="1"/>
      <protection/>
    </xf>
    <xf numFmtId="168" fontId="0" fillId="0" borderId="11" xfId="0" applyNumberFormat="1" applyBorder="1" applyAlignment="1">
      <alignment vertical="top"/>
    </xf>
    <xf numFmtId="49" fontId="0" fillId="0" borderId="11" xfId="0" applyNumberFormat="1" applyBorder="1" applyAlignment="1">
      <alignment horizontal="center" vertical="top"/>
    </xf>
    <xf numFmtId="168" fontId="2" fillId="34" borderId="11" xfId="77" applyNumberFormat="1" applyBorder="1" applyAlignment="1">
      <alignment horizontal="center"/>
      <protection/>
    </xf>
    <xf numFmtId="168" fontId="11" fillId="34" borderId="11" xfId="77" applyNumberFormat="1" applyFont="1" applyBorder="1" applyAlignment="1">
      <alignment horizontal="center"/>
      <protection/>
    </xf>
    <xf numFmtId="168" fontId="2" fillId="34" borderId="11" xfId="77" applyNumberFormat="1" applyFont="1" applyBorder="1" applyAlignment="1">
      <alignment horizontal="center"/>
      <protection/>
    </xf>
    <xf numFmtId="168" fontId="2" fillId="0" borderId="11" xfId="0" applyNumberFormat="1" applyFont="1" applyBorder="1" applyAlignment="1">
      <alignment horizontal="center" vertical="top"/>
    </xf>
    <xf numFmtId="168" fontId="2" fillId="37" borderId="11" xfId="0" applyNumberFormat="1" applyFont="1" applyFill="1" applyBorder="1" applyAlignment="1">
      <alignment horizontal="center" vertical="top"/>
    </xf>
    <xf numFmtId="168" fontId="2" fillId="29" borderId="11" xfId="58" applyNumberFormat="1" applyFont="1" applyBorder="1" applyAlignment="1">
      <alignment horizontal="center"/>
      <protection/>
    </xf>
    <xf numFmtId="168" fontId="2" fillId="38" borderId="11" xfId="58" applyNumberFormat="1" applyFont="1" applyFill="1" applyBorder="1" applyAlignment="1">
      <alignment horizontal="center"/>
      <protection/>
    </xf>
    <xf numFmtId="168" fontId="2" fillId="37" borderId="11" xfId="77" applyNumberFormat="1" applyFont="1" applyFill="1" applyBorder="1" applyAlignment="1">
      <alignment horizontal="center"/>
      <protection/>
    </xf>
    <xf numFmtId="169" fontId="11" fillId="34" borderId="11" xfId="77" applyNumberFormat="1" applyFont="1" applyBorder="1" applyAlignment="1">
      <alignment horizontal="center"/>
      <protection/>
    </xf>
    <xf numFmtId="169" fontId="2" fillId="34" borderId="11" xfId="77" applyNumberFormat="1" applyFont="1" applyBorder="1" applyAlignment="1">
      <alignment horizontal="center"/>
      <protection/>
    </xf>
    <xf numFmtId="4" fontId="11" fillId="34" borderId="11" xfId="77" applyFont="1" applyBorder="1" applyAlignment="1">
      <alignment horizontal="center"/>
      <protection/>
    </xf>
    <xf numFmtId="168" fontId="2" fillId="0" borderId="11" xfId="77" applyNumberFormat="1" applyFill="1" applyBorder="1" applyAlignment="1">
      <alignment horizontal="center"/>
      <protection/>
    </xf>
    <xf numFmtId="168" fontId="11" fillId="0" borderId="11" xfId="77" applyNumberFormat="1" applyFont="1" applyFill="1" applyBorder="1" applyAlignment="1">
      <alignment horizontal="center"/>
      <protection/>
    </xf>
    <xf numFmtId="168" fontId="2" fillId="29" borderId="11" xfId="58" applyNumberFormat="1" applyBorder="1" applyAlignment="1">
      <alignment horizontal="center"/>
      <protection/>
    </xf>
    <xf numFmtId="168" fontId="0" fillId="0" borderId="11" xfId="0" applyNumberFormat="1" applyBorder="1" applyAlignment="1">
      <alignment horizontal="center" vertical="top"/>
    </xf>
    <xf numFmtId="170" fontId="11" fillId="34" borderId="11" xfId="77" applyNumberFormat="1" applyFont="1" applyBorder="1">
      <alignment horizontal="right"/>
      <protection/>
    </xf>
    <xf numFmtId="170" fontId="2" fillId="0" borderId="11" xfId="0" applyNumberFormat="1" applyFont="1" applyBorder="1" applyAlignment="1">
      <alignment vertical="top"/>
    </xf>
    <xf numFmtId="170" fontId="2" fillId="37" borderId="11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vertical="top" wrapText="1"/>
    </xf>
    <xf numFmtId="2" fontId="11" fillId="34" borderId="11" xfId="77" applyNumberFormat="1" applyFont="1" applyBorder="1" applyAlignment="1">
      <alignment horizontal="right"/>
      <protection/>
    </xf>
    <xf numFmtId="49" fontId="6" fillId="0" borderId="11" xfId="0" applyNumberFormat="1" applyFont="1" applyBorder="1" applyAlignment="1">
      <alignment vertical="top"/>
    </xf>
    <xf numFmtId="49" fontId="6" fillId="0" borderId="11" xfId="0" applyNumberFormat="1" applyFont="1" applyBorder="1" applyAlignment="1">
      <alignment vertical="top" wrapText="1"/>
    </xf>
    <xf numFmtId="170" fontId="11" fillId="34" borderId="11" xfId="77" applyNumberFormat="1" applyFont="1" applyBorder="1" applyAlignment="1">
      <alignment horizontal="right"/>
      <protection/>
    </xf>
    <xf numFmtId="170" fontId="2" fillId="29" borderId="11" xfId="58" applyNumberFormat="1" applyFont="1" applyBorder="1">
      <alignment horizontal="right"/>
      <protection/>
    </xf>
    <xf numFmtId="2" fontId="2" fillId="34" borderId="11" xfId="77" applyNumberFormat="1" applyFont="1" applyBorder="1" applyAlignment="1">
      <alignment horizontal="center"/>
      <protection/>
    </xf>
    <xf numFmtId="2" fontId="11" fillId="34" borderId="11" xfId="77" applyNumberFormat="1" applyFont="1" applyBorder="1" applyAlignment="1">
      <alignment horizontal="center"/>
      <protection/>
    </xf>
    <xf numFmtId="2" fontId="2" fillId="38" borderId="11" xfId="77" applyNumberFormat="1" applyFont="1" applyFill="1" applyBorder="1" applyAlignment="1">
      <alignment horizontal="center"/>
      <protection/>
    </xf>
    <xf numFmtId="2" fontId="11" fillId="38" borderId="11" xfId="77" applyNumberFormat="1" applyFont="1" applyFill="1" applyBorder="1" applyAlignment="1">
      <alignment horizontal="center"/>
      <protection/>
    </xf>
    <xf numFmtId="2" fontId="2" fillId="0" borderId="11" xfId="0" applyNumberFormat="1" applyFont="1" applyBorder="1" applyAlignment="1">
      <alignment horizontal="center" vertical="top"/>
    </xf>
    <xf numFmtId="2" fontId="2" fillId="37" borderId="11" xfId="0" applyNumberFormat="1" applyFont="1" applyFill="1" applyBorder="1" applyAlignment="1">
      <alignment horizontal="center"/>
    </xf>
    <xf numFmtId="2" fontId="2" fillId="38" borderId="11" xfId="0" applyNumberFormat="1" applyFont="1" applyFill="1" applyBorder="1" applyAlignment="1">
      <alignment horizontal="center"/>
    </xf>
    <xf numFmtId="2" fontId="12" fillId="0" borderId="11" xfId="77" applyNumberFormat="1" applyFont="1" applyFill="1" applyBorder="1" applyAlignment="1">
      <alignment horizontal="center"/>
      <protection/>
    </xf>
    <xf numFmtId="2" fontId="11" fillId="0" borderId="11" xfId="77" applyNumberFormat="1" applyFont="1" applyFill="1" applyBorder="1" applyAlignment="1">
      <alignment horizontal="center"/>
      <protection/>
    </xf>
    <xf numFmtId="2" fontId="2" fillId="29" borderId="11" xfId="58" applyNumberFormat="1" applyBorder="1" applyAlignment="1">
      <alignment horizontal="center"/>
      <protection/>
    </xf>
    <xf numFmtId="2" fontId="11" fillId="0" borderId="11" xfId="0" applyNumberFormat="1" applyFont="1" applyBorder="1" applyAlignment="1">
      <alignment horizontal="center" vertical="top"/>
    </xf>
    <xf numFmtId="2" fontId="2" fillId="29" borderId="11" xfId="58" applyNumberFormat="1" applyFont="1" applyBorder="1" applyAlignment="1">
      <alignment horizontal="center"/>
      <protection/>
    </xf>
    <xf numFmtId="0" fontId="6" fillId="0" borderId="12" xfId="56" applyFont="1" applyBorder="1" applyAlignment="1">
      <alignment vertical="center" wrapText="1"/>
      <protection/>
    </xf>
    <xf numFmtId="49" fontId="0" fillId="0" borderId="0" xfId="0" applyNumberFormat="1" applyBorder="1" applyAlignment="1">
      <alignment horizontal="right" vertical="top"/>
    </xf>
    <xf numFmtId="0" fontId="0" fillId="0" borderId="0" xfId="0" applyBorder="1" applyAlignment="1">
      <alignment/>
    </xf>
    <xf numFmtId="0" fontId="36" fillId="0" borderId="0" xfId="0" applyFont="1" applyBorder="1" applyAlignment="1">
      <alignment horizontal="center"/>
    </xf>
    <xf numFmtId="0" fontId="6" fillId="0" borderId="11" xfId="56" applyFont="1" applyBorder="1" applyAlignment="1">
      <alignment vertical="center" wrapText="1"/>
      <protection/>
    </xf>
    <xf numFmtId="0" fontId="0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0" fontId="0" fillId="0" borderId="0" xfId="69" applyNumberFormat="1" applyFont="1" applyAlignment="1">
      <alignment/>
    </xf>
    <xf numFmtId="4" fontId="2" fillId="34" borderId="11" xfId="77" applyNumberFormat="1" applyBorder="1" applyAlignment="1">
      <alignment horizontal="center"/>
      <protection/>
    </xf>
    <xf numFmtId="0" fontId="6" fillId="0" borderId="11" xfId="56" applyBorder="1">
      <alignment horizontal="center" vertical="center" wrapText="1"/>
      <protection/>
    </xf>
    <xf numFmtId="0" fontId="6" fillId="0" borderId="11" xfId="56" applyBorder="1" applyAlignment="1">
      <alignment horizontal="center" vertical="center" wrapText="1"/>
      <protection/>
    </xf>
    <xf numFmtId="0" fontId="6" fillId="0" borderId="11" xfId="56" applyFont="1" applyBorder="1" applyAlignment="1">
      <alignment horizontal="center" vertical="center" wrapText="1"/>
      <protection/>
    </xf>
    <xf numFmtId="0" fontId="36" fillId="0" borderId="0" xfId="0" applyFont="1" applyBorder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1 2" xfId="50"/>
    <cellStyle name="Заголовок 1 3" xfId="51"/>
    <cellStyle name="Заголовок 1 4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Текстовый" xfId="72"/>
    <cellStyle name="Тысячи [0]_3Com" xfId="73"/>
    <cellStyle name="Тысячи_3Com" xfId="74"/>
    <cellStyle name="Comma" xfId="75"/>
    <cellStyle name="Comma [0]" xfId="76"/>
    <cellStyle name="Формула" xfId="77"/>
    <cellStyle name="ФормулаВБ" xfId="78"/>
    <cellStyle name="ФормулаНаКонтроль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31"/>
  <sheetViews>
    <sheetView tabSelected="1" zoomScalePageLayoutView="0" workbookViewId="0" topLeftCell="A1">
      <selection activeCell="O21" sqref="O21"/>
    </sheetView>
  </sheetViews>
  <sheetFormatPr defaultColWidth="9.140625" defaultRowHeight="15"/>
  <cols>
    <col min="2" max="2" width="44.57421875" style="0" customWidth="1"/>
    <col min="3" max="3" width="9.140625" style="0" customWidth="1"/>
    <col min="4" max="4" width="0" style="0" hidden="1" customWidth="1"/>
    <col min="5" max="5" width="6.57421875" style="0" bestFit="1" customWidth="1"/>
    <col min="6" max="6" width="8.28125" style="0" hidden="1" customWidth="1"/>
    <col min="7" max="7" width="7.57421875" style="0" customWidth="1"/>
    <col min="8" max="8" width="8.00390625" style="0" hidden="1" customWidth="1"/>
    <col min="9" max="9" width="7.57421875" style="0" bestFit="1" customWidth="1"/>
    <col min="10" max="10" width="0" style="0" hidden="1" customWidth="1"/>
    <col min="11" max="11" width="9.57421875" style="0" customWidth="1"/>
    <col min="12" max="12" width="0" style="0" hidden="1" customWidth="1"/>
    <col min="14" max="14" width="0" style="0" hidden="1" customWidth="1"/>
    <col min="15" max="15" width="6.57421875" style="0" bestFit="1" customWidth="1"/>
    <col min="16" max="16" width="0" style="0" hidden="1" customWidth="1"/>
    <col min="17" max="17" width="7.57421875" style="0" customWidth="1"/>
    <col min="18" max="18" width="0" style="0" hidden="1" customWidth="1"/>
    <col min="19" max="19" width="7.57421875" style="0" bestFit="1" customWidth="1"/>
    <col min="20" max="20" width="0" style="0" hidden="1" customWidth="1"/>
    <col min="21" max="21" width="9.57421875" style="0" customWidth="1"/>
    <col min="22" max="22" width="9.140625" style="0" hidden="1" customWidth="1"/>
  </cols>
  <sheetData>
    <row r="2" spans="1:21" ht="15">
      <c r="A2" s="63" t="s">
        <v>46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56" s="52" customFormat="1" ht="1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 t="s">
        <v>47</v>
      </c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  <c r="IS3" s="51"/>
      <c r="IT3" s="51"/>
      <c r="IU3" s="51"/>
      <c r="IV3" s="51"/>
    </row>
    <row r="4" spans="1:22" ht="15" customHeight="1">
      <c r="A4" s="60" t="s">
        <v>5</v>
      </c>
      <c r="B4" s="61" t="s">
        <v>6</v>
      </c>
      <c r="C4" s="62" t="s">
        <v>49</v>
      </c>
      <c r="D4" s="62"/>
      <c r="E4" s="62"/>
      <c r="F4" s="62"/>
      <c r="G4" s="62"/>
      <c r="H4" s="62"/>
      <c r="I4" s="62"/>
      <c r="J4" s="62"/>
      <c r="K4" s="62"/>
      <c r="L4" s="62"/>
      <c r="M4" s="62" t="s">
        <v>50</v>
      </c>
      <c r="N4" s="62"/>
      <c r="O4" s="62"/>
      <c r="P4" s="62"/>
      <c r="Q4" s="62"/>
      <c r="R4" s="62"/>
      <c r="S4" s="62"/>
      <c r="T4" s="62"/>
      <c r="U4" s="62"/>
      <c r="V4" s="50"/>
    </row>
    <row r="5" spans="1:22" ht="15">
      <c r="A5" s="60"/>
      <c r="B5" s="61"/>
      <c r="C5" s="11" t="s">
        <v>0</v>
      </c>
      <c r="D5" s="11"/>
      <c r="E5" s="11" t="s">
        <v>1</v>
      </c>
      <c r="F5" s="11"/>
      <c r="G5" s="11" t="s">
        <v>2</v>
      </c>
      <c r="H5" s="11"/>
      <c r="I5" s="11" t="s">
        <v>3</v>
      </c>
      <c r="J5" s="11"/>
      <c r="K5" s="11" t="s">
        <v>4</v>
      </c>
      <c r="L5" s="11"/>
      <c r="M5" s="11" t="s">
        <v>0</v>
      </c>
      <c r="N5" s="11"/>
      <c r="O5" s="11" t="s">
        <v>1</v>
      </c>
      <c r="P5" s="11"/>
      <c r="Q5" s="11" t="s">
        <v>2</v>
      </c>
      <c r="R5" s="11"/>
      <c r="S5" s="11" t="s">
        <v>3</v>
      </c>
      <c r="T5" s="11"/>
      <c r="U5" s="11" t="s">
        <v>4</v>
      </c>
      <c r="V5" s="11"/>
    </row>
    <row r="6" spans="1:22" ht="15">
      <c r="A6" s="11">
        <v>1</v>
      </c>
      <c r="B6" s="9">
        <v>2</v>
      </c>
      <c r="C6" s="11">
        <v>3</v>
      </c>
      <c r="D6" s="11"/>
      <c r="E6" s="11">
        <v>4</v>
      </c>
      <c r="F6" s="11"/>
      <c r="G6" s="11">
        <v>5</v>
      </c>
      <c r="H6" s="11"/>
      <c r="I6" s="11">
        <v>6</v>
      </c>
      <c r="J6" s="11"/>
      <c r="K6" s="11">
        <v>7</v>
      </c>
      <c r="L6" s="11"/>
      <c r="M6" s="11">
        <v>3</v>
      </c>
      <c r="N6" s="11"/>
      <c r="O6" s="11">
        <v>4</v>
      </c>
      <c r="P6" s="11"/>
      <c r="Q6" s="11">
        <v>5</v>
      </c>
      <c r="R6" s="11"/>
      <c r="S6" s="11">
        <v>6</v>
      </c>
      <c r="T6" s="11"/>
      <c r="U6" s="11">
        <v>7</v>
      </c>
      <c r="V6" s="11"/>
    </row>
    <row r="7" spans="1:22" ht="15">
      <c r="A7" s="13" t="s">
        <v>7</v>
      </c>
      <c r="B7" s="8" t="s">
        <v>8</v>
      </c>
      <c r="C7" s="14">
        <f aca="true" t="shared" si="0" ref="C7:K7">C8+C14+C15+C16</f>
        <v>575.2123700000001</v>
      </c>
      <c r="D7" s="15">
        <f>D8+D14+D15+D16</f>
        <v>0</v>
      </c>
      <c r="E7" s="14">
        <f t="shared" si="0"/>
        <v>48.72103</v>
      </c>
      <c r="F7" s="15">
        <f>F8+F14+F15+F16</f>
        <v>0</v>
      </c>
      <c r="G7" s="14">
        <f t="shared" si="0"/>
        <v>0</v>
      </c>
      <c r="H7" s="15">
        <f>H8+H14+H15+H16</f>
        <v>0</v>
      </c>
      <c r="I7" s="14">
        <f t="shared" si="0"/>
        <v>571.49744</v>
      </c>
      <c r="J7" s="15">
        <f t="shared" si="0"/>
        <v>0</v>
      </c>
      <c r="K7" s="14">
        <f t="shared" si="0"/>
        <v>378.47016</v>
      </c>
      <c r="L7" s="15">
        <f aca="true" t="shared" si="1" ref="L7:V7">L8+L14+L15+L16</f>
        <v>0</v>
      </c>
      <c r="M7" s="14">
        <f>M8+M14+M15+M16</f>
        <v>589</v>
      </c>
      <c r="N7" s="15">
        <f t="shared" si="1"/>
        <v>0</v>
      </c>
      <c r="O7" s="14">
        <f t="shared" si="1"/>
        <v>50</v>
      </c>
      <c r="P7" s="15">
        <f t="shared" si="1"/>
        <v>0</v>
      </c>
      <c r="Q7" s="14">
        <f t="shared" si="1"/>
        <v>0</v>
      </c>
      <c r="R7" s="15">
        <f t="shared" si="1"/>
        <v>0</v>
      </c>
      <c r="S7" s="14">
        <f>S8+S14+S15+S16</f>
        <v>584.95719</v>
      </c>
      <c r="T7" s="15">
        <f t="shared" si="1"/>
        <v>0</v>
      </c>
      <c r="U7" s="14">
        <f t="shared" si="1"/>
        <v>397.7518299999999</v>
      </c>
      <c r="V7" s="1">
        <f t="shared" si="1"/>
        <v>0</v>
      </c>
    </row>
    <row r="8" spans="1:22" ht="15">
      <c r="A8" s="13" t="s">
        <v>9</v>
      </c>
      <c r="B8" s="8" t="s">
        <v>10</v>
      </c>
      <c r="C8" s="16">
        <f>E10+G10+I10+K10</f>
        <v>0</v>
      </c>
      <c r="D8" s="15">
        <f>F10+H10+J10+L10</f>
        <v>0</v>
      </c>
      <c r="E8" s="16">
        <f aca="true" t="shared" si="2" ref="E8:L8">E10+E11+E12+E13</f>
        <v>0</v>
      </c>
      <c r="F8" s="15">
        <f t="shared" si="2"/>
        <v>0</v>
      </c>
      <c r="G8" s="16">
        <f t="shared" si="2"/>
        <v>0</v>
      </c>
      <c r="H8" s="15">
        <f t="shared" si="2"/>
        <v>0</v>
      </c>
      <c r="I8" s="16">
        <f t="shared" si="2"/>
        <v>45.006099999999996</v>
      </c>
      <c r="J8" s="15">
        <f t="shared" si="2"/>
        <v>0</v>
      </c>
      <c r="K8" s="16">
        <f t="shared" si="2"/>
        <v>378.47016</v>
      </c>
      <c r="L8" s="15">
        <f t="shared" si="2"/>
        <v>0</v>
      </c>
      <c r="M8" s="16">
        <f>O10+Q10+S10+U10</f>
        <v>0</v>
      </c>
      <c r="N8" s="15">
        <f>P10+R10+T10+V10</f>
        <v>0</v>
      </c>
      <c r="O8" s="16">
        <f aca="true" t="shared" si="3" ref="O8:V8">O10+O11+O12+O13</f>
        <v>0</v>
      </c>
      <c r="P8" s="15">
        <f t="shared" si="3"/>
        <v>0</v>
      </c>
      <c r="Q8" s="16">
        <f t="shared" si="3"/>
        <v>0</v>
      </c>
      <c r="R8" s="15">
        <f t="shared" si="3"/>
        <v>0</v>
      </c>
      <c r="S8" s="16">
        <f t="shared" si="3"/>
        <v>45.957190000000004</v>
      </c>
      <c r="T8" s="15">
        <f t="shared" si="3"/>
        <v>0</v>
      </c>
      <c r="U8" s="16">
        <f t="shared" si="3"/>
        <v>397.7518299999999</v>
      </c>
      <c r="V8" s="1">
        <f t="shared" si="3"/>
        <v>0</v>
      </c>
    </row>
    <row r="9" spans="1:22" ht="15">
      <c r="A9" s="13"/>
      <c r="B9" s="8" t="s">
        <v>11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2"/>
    </row>
    <row r="10" spans="1:22" ht="15">
      <c r="A10" s="13"/>
      <c r="B10" s="8" t="s">
        <v>12</v>
      </c>
      <c r="C10" s="17"/>
      <c r="D10" s="17"/>
      <c r="E10" s="18"/>
      <c r="F10" s="18"/>
      <c r="G10" s="18"/>
      <c r="H10" s="18"/>
      <c r="I10" s="18"/>
      <c r="J10" s="18"/>
      <c r="K10" s="18"/>
      <c r="L10" s="18"/>
      <c r="M10" s="17"/>
      <c r="N10" s="17"/>
      <c r="O10" s="18"/>
      <c r="P10" s="18"/>
      <c r="Q10" s="18"/>
      <c r="R10" s="18"/>
      <c r="S10" s="18"/>
      <c r="T10" s="18"/>
      <c r="U10" s="18"/>
      <c r="V10" s="3"/>
    </row>
    <row r="11" spans="1:22" ht="15">
      <c r="A11" s="13"/>
      <c r="B11" s="8" t="s">
        <v>1</v>
      </c>
      <c r="C11" s="17"/>
      <c r="D11" s="17"/>
      <c r="E11" s="19"/>
      <c r="F11" s="19"/>
      <c r="G11" s="19"/>
      <c r="H11" s="19"/>
      <c r="I11" s="20">
        <f>E20-E21-E25-E26-E27</f>
        <v>45.006099999999996</v>
      </c>
      <c r="J11" s="19"/>
      <c r="K11" s="19"/>
      <c r="L11" s="19"/>
      <c r="M11" s="17"/>
      <c r="N11" s="17"/>
      <c r="O11" s="19"/>
      <c r="P11" s="19"/>
      <c r="Q11" s="19"/>
      <c r="R11" s="19"/>
      <c r="S11" s="20">
        <f>O20-O21-O25-O26-O27</f>
        <v>45.957190000000004</v>
      </c>
      <c r="T11" s="19"/>
      <c r="U11" s="19"/>
      <c r="V11" s="4"/>
    </row>
    <row r="12" spans="1:22" ht="15">
      <c r="A12" s="13"/>
      <c r="B12" s="8" t="s">
        <v>2</v>
      </c>
      <c r="C12" s="17"/>
      <c r="D12" s="17"/>
      <c r="E12" s="19"/>
      <c r="F12" s="19"/>
      <c r="G12" s="19"/>
      <c r="H12" s="19"/>
      <c r="I12" s="19"/>
      <c r="J12" s="19"/>
      <c r="K12" s="19"/>
      <c r="L12" s="19"/>
      <c r="M12" s="17"/>
      <c r="N12" s="17"/>
      <c r="O12" s="19"/>
      <c r="P12" s="19"/>
      <c r="Q12" s="19"/>
      <c r="R12" s="19"/>
      <c r="S12" s="19"/>
      <c r="T12" s="19"/>
      <c r="U12" s="19"/>
      <c r="V12" s="4"/>
    </row>
    <row r="13" spans="1:22" ht="15">
      <c r="A13" s="13"/>
      <c r="B13" s="8" t="s">
        <v>3</v>
      </c>
      <c r="C13" s="17"/>
      <c r="D13" s="17"/>
      <c r="E13" s="19"/>
      <c r="F13" s="19"/>
      <c r="G13" s="19"/>
      <c r="H13" s="19"/>
      <c r="I13" s="19"/>
      <c r="J13" s="19"/>
      <c r="K13" s="20">
        <f>I20-I21-I25-I26-I27</f>
        <v>378.47016</v>
      </c>
      <c r="L13" s="19"/>
      <c r="M13" s="17"/>
      <c r="N13" s="17"/>
      <c r="O13" s="19"/>
      <c r="P13" s="19"/>
      <c r="Q13" s="19"/>
      <c r="R13" s="19"/>
      <c r="S13" s="19"/>
      <c r="T13" s="19"/>
      <c r="U13" s="20">
        <f>S20-S21-S25-S26-S27</f>
        <v>397.7518299999999</v>
      </c>
      <c r="V13" s="4"/>
    </row>
    <row r="14" spans="1:22" ht="15">
      <c r="A14" s="13" t="s">
        <v>13</v>
      </c>
      <c r="B14" s="8" t="s">
        <v>14</v>
      </c>
      <c r="C14" s="16">
        <f>SUM(E14:L14)-F14-H14-J14-L14</f>
        <v>0</v>
      </c>
      <c r="D14" s="15">
        <f>F14+H14+J14+L14</f>
        <v>0</v>
      </c>
      <c r="E14" s="19"/>
      <c r="F14" s="19"/>
      <c r="G14" s="19"/>
      <c r="H14" s="19"/>
      <c r="I14" s="19"/>
      <c r="J14" s="19"/>
      <c r="K14" s="19"/>
      <c r="L14" s="19"/>
      <c r="M14" s="16">
        <f>SUM(O14:V14)-P14-R14-T14-V14</f>
        <v>0</v>
      </c>
      <c r="N14" s="15">
        <f>P14+R14+T14+V14</f>
        <v>0</v>
      </c>
      <c r="O14" s="19"/>
      <c r="P14" s="19"/>
      <c r="Q14" s="19"/>
      <c r="R14" s="19"/>
      <c r="S14" s="19"/>
      <c r="T14" s="19"/>
      <c r="U14" s="19"/>
      <c r="V14" s="4"/>
    </row>
    <row r="15" spans="1:22" ht="30">
      <c r="A15" s="13" t="s">
        <v>15</v>
      </c>
      <c r="B15" s="8" t="s">
        <v>16</v>
      </c>
      <c r="C15" s="16">
        <f>SUM(E15:L15)-F15-H15-J15-L15</f>
        <v>575.2123700000001</v>
      </c>
      <c r="D15" s="15">
        <f>F15+H15+J15+L15</f>
        <v>0</v>
      </c>
      <c r="E15" s="19">
        <v>48.72103</v>
      </c>
      <c r="F15" s="19"/>
      <c r="G15" s="19"/>
      <c r="H15" s="19"/>
      <c r="I15" s="19">
        <v>526.49134</v>
      </c>
      <c r="J15" s="19"/>
      <c r="K15" s="19"/>
      <c r="L15" s="19"/>
      <c r="M15" s="16">
        <f>SUM(O15:V15)-P15-R15-T15-V15</f>
        <v>589</v>
      </c>
      <c r="N15" s="15">
        <f>P15+R15+T15+V15</f>
        <v>0</v>
      </c>
      <c r="O15" s="19">
        <v>50</v>
      </c>
      <c r="P15" s="19"/>
      <c r="Q15" s="19"/>
      <c r="R15" s="19"/>
      <c r="S15" s="19">
        <v>539</v>
      </c>
      <c r="T15" s="19"/>
      <c r="U15" s="19"/>
      <c r="V15" s="4"/>
    </row>
    <row r="16" spans="1:22" ht="30">
      <c r="A16" s="13" t="s">
        <v>17</v>
      </c>
      <c r="B16" s="8" t="s">
        <v>35</v>
      </c>
      <c r="C16" s="16">
        <f>SUM(E16:L16)-F16-H16-J16-L16</f>
        <v>0</v>
      </c>
      <c r="D16" s="15">
        <f>F16+H16+J16+L16</f>
        <v>0</v>
      </c>
      <c r="E16" s="19"/>
      <c r="F16" s="19"/>
      <c r="G16" s="19"/>
      <c r="H16" s="19"/>
      <c r="I16" s="19"/>
      <c r="J16" s="19"/>
      <c r="K16" s="19"/>
      <c r="L16" s="19"/>
      <c r="M16" s="16">
        <f>SUM(O16:V16)-P16-R16-T16-V16</f>
        <v>0</v>
      </c>
      <c r="N16" s="15">
        <f>P16+R16+T16+V16</f>
        <v>0</v>
      </c>
      <c r="O16" s="19"/>
      <c r="P16" s="19"/>
      <c r="Q16" s="19"/>
      <c r="R16" s="19"/>
      <c r="S16" s="19"/>
      <c r="T16" s="19"/>
      <c r="U16" s="19"/>
      <c r="V16" s="4"/>
    </row>
    <row r="17" spans="1:22" ht="15">
      <c r="A17" s="13" t="s">
        <v>18</v>
      </c>
      <c r="B17" s="8" t="s">
        <v>19</v>
      </c>
      <c r="C17" s="14">
        <f>SUM(E17:L17)-F17-H17-J17-L17</f>
        <v>56.41722</v>
      </c>
      <c r="D17" s="15">
        <f>F17+H17+J17+L17</f>
        <v>0</v>
      </c>
      <c r="E17" s="21">
        <v>0.23695</v>
      </c>
      <c r="F17" s="21"/>
      <c r="G17" s="21"/>
      <c r="H17" s="21"/>
      <c r="I17" s="21">
        <v>13.65861</v>
      </c>
      <c r="J17" s="21"/>
      <c r="K17" s="21">
        <v>42.52166</v>
      </c>
      <c r="L17" s="21"/>
      <c r="M17" s="14">
        <f>SUM(O17:V17)-P17-R17-T17-V17</f>
        <v>62.331010000000006</v>
      </c>
      <c r="N17" s="15">
        <f>P17+R17+T17+V17</f>
        <v>0</v>
      </c>
      <c r="O17" s="21">
        <v>0.26181</v>
      </c>
      <c r="P17" s="21"/>
      <c r="Q17" s="21"/>
      <c r="R17" s="21"/>
      <c r="S17" s="21">
        <v>15.09035</v>
      </c>
      <c r="T17" s="21"/>
      <c r="U17" s="21">
        <v>46.97885</v>
      </c>
      <c r="V17" s="5"/>
    </row>
    <row r="18" spans="1:22" ht="15">
      <c r="A18" s="13"/>
      <c r="B18" s="8" t="s">
        <v>36</v>
      </c>
      <c r="C18" s="59">
        <f>C17/C7*100</f>
        <v>9.808067931501542</v>
      </c>
      <c r="D18" s="15" t="e">
        <f>D17/D7*100</f>
        <v>#DIV/0!</v>
      </c>
      <c r="E18" s="16">
        <f>E17/E7*100</f>
        <v>0.4863402928878967</v>
      </c>
      <c r="F18" s="15" t="e">
        <f aca="true" t="shared" si="4" ref="F18:L18">F17/F7*100</f>
        <v>#DIV/0!</v>
      </c>
      <c r="G18" s="15"/>
      <c r="H18" s="15" t="e">
        <f t="shared" si="4"/>
        <v>#DIV/0!</v>
      </c>
      <c r="I18" s="16">
        <f t="shared" si="4"/>
        <v>2.3899687109709538</v>
      </c>
      <c r="J18" s="15" t="e">
        <f t="shared" si="4"/>
        <v>#DIV/0!</v>
      </c>
      <c r="K18" s="16">
        <f t="shared" si="4"/>
        <v>11.235142025463777</v>
      </c>
      <c r="L18" s="24" t="e">
        <f t="shared" si="4"/>
        <v>#DIV/0!</v>
      </c>
      <c r="M18" s="59">
        <f>M17/M7*100</f>
        <v>10.58251443123939</v>
      </c>
      <c r="N18" s="22" t="e">
        <f>N17/N7*100</f>
        <v>#DIV/0!</v>
      </c>
      <c r="O18" s="23">
        <f>O17/O7*100</f>
        <v>0.52362</v>
      </c>
      <c r="P18" s="22" t="e">
        <f>P17/P7*100</f>
        <v>#DIV/0!</v>
      </c>
      <c r="Q18" s="22"/>
      <c r="R18" s="22" t="e">
        <f>R17/R7*100</f>
        <v>#DIV/0!</v>
      </c>
      <c r="S18" s="23">
        <f>S17/S7*100</f>
        <v>2.579735792289347</v>
      </c>
      <c r="T18" s="22" t="e">
        <f>T17/T7*100</f>
        <v>#DIV/0!</v>
      </c>
      <c r="U18" s="23">
        <f>U17/U7*100</f>
        <v>11.81109587855322</v>
      </c>
      <c r="V18" s="6" t="e">
        <f>V17/V7*100</f>
        <v>#DIV/0!</v>
      </c>
    </row>
    <row r="19" spans="1:22" ht="15">
      <c r="A19" s="13" t="s">
        <v>20</v>
      </c>
      <c r="B19" s="8" t="s">
        <v>21</v>
      </c>
      <c r="C19" s="14">
        <f>SUM(E19:L19)-F19-H19-J19-L19</f>
        <v>0</v>
      </c>
      <c r="D19" s="15">
        <f>F19+H19+J19+L19</f>
        <v>0</v>
      </c>
      <c r="E19" s="19"/>
      <c r="F19" s="19"/>
      <c r="G19" s="19"/>
      <c r="H19" s="19"/>
      <c r="I19" s="19"/>
      <c r="J19" s="19"/>
      <c r="K19" s="19"/>
      <c r="L19" s="19"/>
      <c r="M19" s="14">
        <f>SUM(O19:V19)-P19-R19-T19-V19</f>
        <v>0</v>
      </c>
      <c r="N19" s="15">
        <f>P19+R19+T19+V19</f>
        <v>0</v>
      </c>
      <c r="O19" s="19"/>
      <c r="P19" s="19"/>
      <c r="Q19" s="19"/>
      <c r="R19" s="19"/>
      <c r="S19" s="19"/>
      <c r="T19" s="19"/>
      <c r="U19" s="19"/>
      <c r="V19" s="4"/>
    </row>
    <row r="20" spans="1:22" ht="15">
      <c r="A20" s="13" t="s">
        <v>22</v>
      </c>
      <c r="B20" s="8" t="s">
        <v>23</v>
      </c>
      <c r="C20" s="25"/>
      <c r="D20" s="26"/>
      <c r="E20" s="14">
        <f aca="true" t="shared" si="5" ref="E20:L20">E7-E17-E19</f>
        <v>48.48408</v>
      </c>
      <c r="F20" s="15">
        <f t="shared" si="5"/>
        <v>0</v>
      </c>
      <c r="G20" s="14">
        <f t="shared" si="5"/>
        <v>0</v>
      </c>
      <c r="H20" s="15">
        <f t="shared" si="5"/>
        <v>0</v>
      </c>
      <c r="I20" s="14">
        <f t="shared" si="5"/>
        <v>557.83883</v>
      </c>
      <c r="J20" s="15">
        <f t="shared" si="5"/>
        <v>0</v>
      </c>
      <c r="K20" s="14">
        <f t="shared" si="5"/>
        <v>335.9485</v>
      </c>
      <c r="L20" s="15">
        <f t="shared" si="5"/>
        <v>0</v>
      </c>
      <c r="M20" s="25"/>
      <c r="N20" s="26"/>
      <c r="O20" s="14">
        <f>O7-O17-O19</f>
        <v>49.73819</v>
      </c>
      <c r="P20" s="15">
        <f aca="true" t="shared" si="6" ref="P20:V20">P7-P17-P19</f>
        <v>0</v>
      </c>
      <c r="Q20" s="14">
        <f t="shared" si="6"/>
        <v>0</v>
      </c>
      <c r="R20" s="15">
        <f t="shared" si="6"/>
        <v>0</v>
      </c>
      <c r="S20" s="14">
        <f>S7-S17-S19</f>
        <v>569.8668399999999</v>
      </c>
      <c r="T20" s="15">
        <f t="shared" si="6"/>
        <v>0</v>
      </c>
      <c r="U20" s="14">
        <f t="shared" si="6"/>
        <v>350.7729799999999</v>
      </c>
      <c r="V20" s="1">
        <f t="shared" si="6"/>
        <v>0</v>
      </c>
    </row>
    <row r="21" spans="1:22" ht="15">
      <c r="A21" s="13" t="s">
        <v>24</v>
      </c>
      <c r="B21" s="8" t="s">
        <v>25</v>
      </c>
      <c r="C21" s="14">
        <f>SUM(E21:L21)-F21-H21-J21-L21</f>
        <v>518.79515</v>
      </c>
      <c r="D21" s="15">
        <f>F21+H21+J21+L21</f>
        <v>0</v>
      </c>
      <c r="E21" s="27">
        <v>3.47798</v>
      </c>
      <c r="F21" s="27"/>
      <c r="G21" s="27"/>
      <c r="H21" s="27"/>
      <c r="I21" s="27">
        <f>179.36867</f>
        <v>179.36867</v>
      </c>
      <c r="J21" s="27"/>
      <c r="K21" s="27">
        <v>335.9485</v>
      </c>
      <c r="L21" s="27"/>
      <c r="M21" s="14">
        <f>SUM(O21:V21)-P21-R21-T21-V21</f>
        <v>521.659</v>
      </c>
      <c r="N21" s="15"/>
      <c r="O21" s="27">
        <v>3.781</v>
      </c>
      <c r="P21" s="27"/>
      <c r="Q21" s="27"/>
      <c r="R21" s="27"/>
      <c r="S21" s="27">
        <v>167.265</v>
      </c>
      <c r="T21" s="27"/>
      <c r="U21" s="27">
        <v>350.613</v>
      </c>
      <c r="V21" s="7"/>
    </row>
    <row r="22" spans="1:22" ht="15">
      <c r="A22" s="13"/>
      <c r="B22" s="8" t="s">
        <v>26</v>
      </c>
      <c r="C22" s="25"/>
      <c r="D22" s="26"/>
      <c r="E22" s="28"/>
      <c r="F22" s="28"/>
      <c r="G22" s="28"/>
      <c r="H22" s="28"/>
      <c r="I22" s="28"/>
      <c r="J22" s="28"/>
      <c r="K22" s="28"/>
      <c r="L22" s="28"/>
      <c r="M22" s="25"/>
      <c r="N22" s="26"/>
      <c r="O22" s="28"/>
      <c r="P22" s="28"/>
      <c r="Q22" s="28"/>
      <c r="R22" s="28"/>
      <c r="S22" s="28"/>
      <c r="T22" s="28"/>
      <c r="U22" s="28"/>
      <c r="V22" s="12"/>
    </row>
    <row r="23" spans="1:22" ht="30">
      <c r="A23" s="13"/>
      <c r="B23" s="8" t="s">
        <v>27</v>
      </c>
      <c r="C23" s="14">
        <f>SUM(E23:L23)-F23-H23-J23-L23</f>
        <v>0</v>
      </c>
      <c r="D23" s="15">
        <f>F23+H23+J23+L23</f>
        <v>0</v>
      </c>
      <c r="E23" s="27"/>
      <c r="F23" s="27"/>
      <c r="G23" s="27"/>
      <c r="H23" s="27"/>
      <c r="I23" s="27"/>
      <c r="J23" s="27"/>
      <c r="K23" s="27"/>
      <c r="L23" s="27"/>
      <c r="M23" s="14">
        <f>SUM(O23:V23)-P23-R23-T23-V23</f>
        <v>0</v>
      </c>
      <c r="N23" s="15">
        <f>P23+R23+T23+V23</f>
        <v>0</v>
      </c>
      <c r="O23" s="27"/>
      <c r="P23" s="27"/>
      <c r="Q23" s="27"/>
      <c r="R23" s="27"/>
      <c r="S23" s="27"/>
      <c r="T23" s="27"/>
      <c r="U23" s="27"/>
      <c r="V23" s="7"/>
    </row>
    <row r="24" spans="1:22" ht="30">
      <c r="A24" s="13"/>
      <c r="B24" s="8" t="s">
        <v>28</v>
      </c>
      <c r="C24" s="14">
        <f>SUM(E24:L24)-F24-H24-J24-L24</f>
        <v>0</v>
      </c>
      <c r="D24" s="15">
        <f>F24+H24+J24+L24</f>
        <v>0</v>
      </c>
      <c r="E24" s="27"/>
      <c r="F24" s="27"/>
      <c r="G24" s="27"/>
      <c r="H24" s="27"/>
      <c r="I24" s="27"/>
      <c r="J24" s="27"/>
      <c r="K24" s="27"/>
      <c r="L24" s="27"/>
      <c r="M24" s="14">
        <f>SUM(O24:V24)-P24-R24-T24-V24</f>
        <v>0</v>
      </c>
      <c r="N24" s="15">
        <f>P24+R24+T24+V24</f>
        <v>0</v>
      </c>
      <c r="O24" s="27"/>
      <c r="P24" s="27"/>
      <c r="Q24" s="27"/>
      <c r="R24" s="27"/>
      <c r="S24" s="27"/>
      <c r="T24" s="27"/>
      <c r="U24" s="27"/>
      <c r="V24" s="7"/>
    </row>
    <row r="25" spans="1:22" ht="15">
      <c r="A25" s="13" t="s">
        <v>29</v>
      </c>
      <c r="B25" s="8" t="s">
        <v>30</v>
      </c>
      <c r="C25" s="14">
        <f>SUM(E25:L25)-F25-H25-J25-L25</f>
        <v>0</v>
      </c>
      <c r="D25" s="15">
        <f>F25+H25+J25+L25</f>
        <v>0</v>
      </c>
      <c r="E25" s="27"/>
      <c r="F25" s="27"/>
      <c r="G25" s="27"/>
      <c r="H25" s="27"/>
      <c r="I25" s="27"/>
      <c r="J25" s="27"/>
      <c r="K25" s="27"/>
      <c r="L25" s="27"/>
      <c r="M25" s="14">
        <f>SUM(O25:V25)-P25-R25-T25-V25</f>
        <v>0</v>
      </c>
      <c r="N25" s="15">
        <f>P25+R25+T25+V25</f>
        <v>0</v>
      </c>
      <c r="O25" s="27"/>
      <c r="P25" s="27"/>
      <c r="Q25" s="27"/>
      <c r="R25" s="27"/>
      <c r="S25" s="27"/>
      <c r="T25" s="27"/>
      <c r="U25" s="27"/>
      <c r="V25" s="7"/>
    </row>
    <row r="26" spans="1:22" ht="15">
      <c r="A26" s="13" t="s">
        <v>31</v>
      </c>
      <c r="B26" s="8" t="s">
        <v>32</v>
      </c>
      <c r="C26" s="14">
        <f>SUM(E26:L26)-F26-H26-J26-L26</f>
        <v>0</v>
      </c>
      <c r="D26" s="15">
        <f>F26+H26+J26+L26</f>
        <v>0</v>
      </c>
      <c r="E26" s="27"/>
      <c r="F26" s="27"/>
      <c r="G26" s="27"/>
      <c r="H26" s="27"/>
      <c r="I26" s="27"/>
      <c r="J26" s="27"/>
      <c r="K26" s="27"/>
      <c r="L26" s="27"/>
      <c r="M26" s="14">
        <f>SUM(O26:V26)-P26-R26-T26-V26</f>
        <v>5.01001</v>
      </c>
      <c r="N26" s="15">
        <f>P26+R26+T26+V26</f>
        <v>0</v>
      </c>
      <c r="O26" s="27"/>
      <c r="P26" s="27"/>
      <c r="Q26" s="27"/>
      <c r="R26" s="27"/>
      <c r="S26" s="27">
        <v>4.85001</v>
      </c>
      <c r="T26" s="27"/>
      <c r="U26" s="27">
        <v>0.16</v>
      </c>
      <c r="V26" s="7"/>
    </row>
    <row r="27" spans="1:22" ht="15">
      <c r="A27" s="13" t="s">
        <v>33</v>
      </c>
      <c r="B27" s="8" t="s">
        <v>34</v>
      </c>
      <c r="C27" s="14">
        <f>SUM(E27:L27)-F27-H27-J27-L27</f>
        <v>0</v>
      </c>
      <c r="D27" s="15">
        <f>F27+H27+J27+L27</f>
        <v>0</v>
      </c>
      <c r="E27" s="27"/>
      <c r="F27" s="27"/>
      <c r="G27" s="27"/>
      <c r="H27" s="27"/>
      <c r="I27" s="27"/>
      <c r="J27" s="27"/>
      <c r="K27" s="27"/>
      <c r="L27" s="27"/>
      <c r="M27" s="14">
        <f>SUM(O27:V27)-P27-R27-T27-V27</f>
        <v>0</v>
      </c>
      <c r="N27" s="15">
        <f>P27+R27+T27+V27</f>
        <v>0</v>
      </c>
      <c r="O27" s="27"/>
      <c r="P27" s="27"/>
      <c r="Q27" s="27"/>
      <c r="R27" s="27"/>
      <c r="S27" s="27"/>
      <c r="T27" s="27"/>
      <c r="U27" s="27"/>
      <c r="V27" s="7"/>
    </row>
    <row r="31" spans="3:19" ht="15">
      <c r="C31" s="57"/>
      <c r="E31" s="58"/>
      <c r="I31" s="58"/>
      <c r="O31" s="58"/>
      <c r="P31" s="58" t="e">
        <f>P15/N15</f>
        <v>#DIV/0!</v>
      </c>
      <c r="Q31" s="58"/>
      <c r="R31" s="58" t="e">
        <f>R15/P15</f>
        <v>#DIV/0!</v>
      </c>
      <c r="S31" s="58"/>
    </row>
  </sheetData>
  <sheetProtection/>
  <protectedRanges>
    <protectedRange sqref="E23:K27 E21:K21 E19:K19 O23:U27 O21:U21 O10:U16 O19:U19 E10:K14 E16:K16 E15 J15:K15" name="Диапазон1"/>
  </protectedRanges>
  <mergeCells count="5">
    <mergeCell ref="A4:A5"/>
    <mergeCell ref="B4:B5"/>
    <mergeCell ref="C4:L4"/>
    <mergeCell ref="M4:U4"/>
    <mergeCell ref="A2:U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1"/>
  <sheetViews>
    <sheetView zoomScalePageLayoutView="0" workbookViewId="0" topLeftCell="A1">
      <selection activeCell="O25" sqref="O25"/>
    </sheetView>
  </sheetViews>
  <sheetFormatPr defaultColWidth="9.140625" defaultRowHeight="15"/>
  <cols>
    <col min="1" max="1" width="7.140625" style="0" bestFit="1" customWidth="1"/>
    <col min="2" max="2" width="66.140625" style="0" customWidth="1"/>
    <col min="4" max="4" width="0" style="0" hidden="1" customWidth="1"/>
    <col min="6" max="6" width="0" style="0" hidden="1" customWidth="1"/>
    <col min="8" max="8" width="0" style="0" hidden="1" customWidth="1"/>
    <col min="10" max="10" width="0" style="0" hidden="1" customWidth="1"/>
    <col min="12" max="12" width="9.140625" style="0" hidden="1" customWidth="1"/>
    <col min="14" max="14" width="0" style="0" hidden="1" customWidth="1"/>
    <col min="16" max="16" width="0" style="0" hidden="1" customWidth="1"/>
    <col min="18" max="18" width="0" style="0" hidden="1" customWidth="1"/>
    <col min="20" max="20" width="0" style="0" hidden="1" customWidth="1"/>
  </cols>
  <sheetData>
    <row r="2" spans="2:21" ht="15">
      <c r="B2" s="63" t="s">
        <v>45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2:21" ht="15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5" t="s">
        <v>48</v>
      </c>
    </row>
    <row r="4" spans="1:21" ht="15" customHeight="1">
      <c r="A4" s="60" t="s">
        <v>5</v>
      </c>
      <c r="B4" s="61" t="s">
        <v>6</v>
      </c>
      <c r="C4" s="62" t="s">
        <v>49</v>
      </c>
      <c r="D4" s="62"/>
      <c r="E4" s="62"/>
      <c r="F4" s="62"/>
      <c r="G4" s="62"/>
      <c r="H4" s="62"/>
      <c r="I4" s="62"/>
      <c r="J4" s="62"/>
      <c r="K4" s="62"/>
      <c r="L4" s="54"/>
      <c r="M4" s="62" t="s">
        <v>50</v>
      </c>
      <c r="N4" s="62"/>
      <c r="O4" s="62"/>
      <c r="P4" s="62"/>
      <c r="Q4" s="62"/>
      <c r="R4" s="62"/>
      <c r="S4" s="62"/>
      <c r="T4" s="62"/>
      <c r="U4" s="62"/>
    </row>
    <row r="5" spans="1:21" ht="15">
      <c r="A5" s="60"/>
      <c r="B5" s="61"/>
      <c r="C5" s="11" t="s">
        <v>0</v>
      </c>
      <c r="D5" s="11"/>
      <c r="E5" s="11" t="s">
        <v>1</v>
      </c>
      <c r="F5" s="11"/>
      <c r="G5" s="11" t="s">
        <v>2</v>
      </c>
      <c r="H5" s="11"/>
      <c r="I5" s="11" t="s">
        <v>3</v>
      </c>
      <c r="J5" s="11"/>
      <c r="K5" s="11" t="s">
        <v>4</v>
      </c>
      <c r="L5" s="11"/>
      <c r="M5" s="11" t="s">
        <v>0</v>
      </c>
      <c r="N5" s="11"/>
      <c r="O5" s="11" t="s">
        <v>1</v>
      </c>
      <c r="P5" s="11"/>
      <c r="Q5" s="11" t="s">
        <v>2</v>
      </c>
      <c r="R5" s="11"/>
      <c r="S5" s="11" t="s">
        <v>3</v>
      </c>
      <c r="T5" s="11"/>
      <c r="U5" s="11" t="s">
        <v>4</v>
      </c>
    </row>
    <row r="6" spans="1:21" ht="15">
      <c r="A6" s="11">
        <v>1</v>
      </c>
      <c r="B6" s="9">
        <v>2</v>
      </c>
      <c r="C6" s="11">
        <v>3</v>
      </c>
      <c r="D6" s="11"/>
      <c r="E6" s="11">
        <v>4</v>
      </c>
      <c r="F6" s="11"/>
      <c r="G6" s="11">
        <v>5</v>
      </c>
      <c r="H6" s="11"/>
      <c r="I6" s="11">
        <v>6</v>
      </c>
      <c r="J6" s="11"/>
      <c r="K6" s="11">
        <v>7</v>
      </c>
      <c r="L6" s="11"/>
      <c r="M6" s="11">
        <v>3</v>
      </c>
      <c r="N6" s="11"/>
      <c r="O6" s="11">
        <v>4</v>
      </c>
      <c r="P6" s="11"/>
      <c r="Q6" s="11">
        <v>5</v>
      </c>
      <c r="R6" s="11"/>
      <c r="S6" s="11">
        <v>6</v>
      </c>
      <c r="T6" s="11"/>
      <c r="U6" s="11">
        <v>7</v>
      </c>
    </row>
    <row r="7" spans="1:21" ht="15">
      <c r="A7" s="10" t="s">
        <v>7</v>
      </c>
      <c r="B7" s="8" t="s">
        <v>37</v>
      </c>
      <c r="C7" s="38">
        <f aca="true" t="shared" si="0" ref="C7:K7">C8+C14+C15+C16</f>
        <v>83.22</v>
      </c>
      <c r="D7" s="39">
        <f t="shared" si="0"/>
        <v>0</v>
      </c>
      <c r="E7" s="38">
        <f t="shared" si="0"/>
        <v>7.0488</v>
      </c>
      <c r="F7" s="39">
        <v>0</v>
      </c>
      <c r="G7" s="38">
        <f t="shared" si="0"/>
        <v>0</v>
      </c>
      <c r="H7" s="39">
        <f>H8+H14+H15+H16</f>
        <v>0</v>
      </c>
      <c r="I7" s="38">
        <f t="shared" si="0"/>
        <v>82.6825</v>
      </c>
      <c r="J7" s="39">
        <f>J8+J14+J15+J16</f>
        <v>0</v>
      </c>
      <c r="K7" s="38">
        <f t="shared" si="0"/>
        <v>54.75590000000001</v>
      </c>
      <c r="L7" s="29">
        <f>L8+L14+L15+L16</f>
        <v>0</v>
      </c>
      <c r="M7" s="38">
        <f>M8+M14+M15+M16</f>
        <v>83</v>
      </c>
      <c r="N7" s="39">
        <f>N8+N14+N15+N16</f>
        <v>0</v>
      </c>
      <c r="O7" s="38">
        <f>O8+O14+O15+O16</f>
        <v>7.046</v>
      </c>
      <c r="P7" s="39">
        <v>0</v>
      </c>
      <c r="Q7" s="38">
        <f>Q8+Q14+Q15+Q16</f>
        <v>0</v>
      </c>
      <c r="R7" s="39">
        <f>R8+R14+R15+R16</f>
        <v>0</v>
      </c>
      <c r="S7" s="38">
        <f>S8+S14+S15+S16</f>
        <v>82.43199999999999</v>
      </c>
      <c r="T7" s="39">
        <f>T8+T14+T15+T16</f>
        <v>0</v>
      </c>
      <c r="U7" s="38">
        <f>U8+U14+U15+U16</f>
        <v>57.26049999999999</v>
      </c>
    </row>
    <row r="8" spans="1:21" ht="15">
      <c r="A8" s="10" t="s">
        <v>9</v>
      </c>
      <c r="B8" s="8" t="s">
        <v>10</v>
      </c>
      <c r="C8" s="40">
        <f>E10+G10+I10+K10</f>
        <v>0</v>
      </c>
      <c r="D8" s="41">
        <f>F10+H10+J10+L10</f>
        <v>0</v>
      </c>
      <c r="E8" s="38">
        <f>E10+E11+E12+E13</f>
        <v>0</v>
      </c>
      <c r="F8" s="39">
        <v>0</v>
      </c>
      <c r="G8" s="38">
        <f aca="true" t="shared" si="1" ref="G8:L8">G10+G11+G12+G13</f>
        <v>0</v>
      </c>
      <c r="H8" s="39">
        <f t="shared" si="1"/>
        <v>0</v>
      </c>
      <c r="I8" s="38">
        <f t="shared" si="1"/>
        <v>6.511299999999999</v>
      </c>
      <c r="J8" s="39">
        <f t="shared" si="1"/>
        <v>0</v>
      </c>
      <c r="K8" s="38">
        <f t="shared" si="1"/>
        <v>54.75590000000001</v>
      </c>
      <c r="L8" s="29">
        <f t="shared" si="1"/>
        <v>0</v>
      </c>
      <c r="M8" s="40">
        <f>O10+Q10+S10+U10</f>
        <v>0</v>
      </c>
      <c r="N8" s="41">
        <f>P10+R10+T10+V10</f>
        <v>0</v>
      </c>
      <c r="O8" s="38">
        <f>O10+O11+O12+O13</f>
        <v>0</v>
      </c>
      <c r="P8" s="39">
        <v>0</v>
      </c>
      <c r="Q8" s="38">
        <f>Q10+Q11+Q12+Q13</f>
        <v>0</v>
      </c>
      <c r="R8" s="39">
        <f>R10+R11+R12+R13</f>
        <v>0</v>
      </c>
      <c r="S8" s="38">
        <f>S10+S11+S12+S13</f>
        <v>6.478000000000001</v>
      </c>
      <c r="T8" s="39">
        <f>T10+T11+T12+T13</f>
        <v>0</v>
      </c>
      <c r="U8" s="38">
        <f>U10+U11+U12+U13</f>
        <v>57.26049999999999</v>
      </c>
    </row>
    <row r="9" spans="1:21" ht="15">
      <c r="A9" s="10"/>
      <c r="B9" s="8" t="s">
        <v>11</v>
      </c>
      <c r="C9" s="42"/>
      <c r="D9" s="42"/>
      <c r="E9" s="42"/>
      <c r="F9" s="42"/>
      <c r="G9" s="42"/>
      <c r="H9" s="42"/>
      <c r="I9" s="42"/>
      <c r="J9" s="42"/>
      <c r="K9" s="42"/>
      <c r="L9" s="30"/>
      <c r="M9" s="42"/>
      <c r="N9" s="42"/>
      <c r="O9" s="42"/>
      <c r="P9" s="42"/>
      <c r="Q9" s="42"/>
      <c r="R9" s="42"/>
      <c r="S9" s="42"/>
      <c r="T9" s="42"/>
      <c r="U9" s="42"/>
    </row>
    <row r="10" spans="1:21" ht="15">
      <c r="A10" s="10"/>
      <c r="B10" s="8" t="s">
        <v>12</v>
      </c>
      <c r="C10" s="42"/>
      <c r="D10" s="42"/>
      <c r="E10" s="43"/>
      <c r="F10" s="43"/>
      <c r="G10" s="43"/>
      <c r="H10" s="43"/>
      <c r="I10" s="43"/>
      <c r="J10" s="43"/>
      <c r="K10" s="43"/>
      <c r="L10" s="31"/>
      <c r="M10" s="42"/>
      <c r="N10" s="42"/>
      <c r="O10" s="43"/>
      <c r="P10" s="43"/>
      <c r="Q10" s="43"/>
      <c r="R10" s="43"/>
      <c r="S10" s="43"/>
      <c r="T10" s="43"/>
      <c r="U10" s="43"/>
    </row>
    <row r="11" spans="1:21" ht="15">
      <c r="A11" s="10"/>
      <c r="B11" s="8" t="s">
        <v>1</v>
      </c>
      <c r="C11" s="42"/>
      <c r="D11" s="42"/>
      <c r="E11" s="43"/>
      <c r="F11" s="43"/>
      <c r="G11" s="43"/>
      <c r="H11" s="43"/>
      <c r="I11" s="44">
        <f>E20-E21</f>
        <v>6.511299999999999</v>
      </c>
      <c r="J11" s="43"/>
      <c r="K11" s="43"/>
      <c r="L11" s="31"/>
      <c r="M11" s="42"/>
      <c r="N11" s="42"/>
      <c r="O11" s="43"/>
      <c r="P11" s="43"/>
      <c r="Q11" s="43"/>
      <c r="R11" s="43"/>
      <c r="S11" s="44">
        <f>O20-O21-O25-O26-O27</f>
        <v>6.478000000000001</v>
      </c>
      <c r="T11" s="43"/>
      <c r="U11" s="43"/>
    </row>
    <row r="12" spans="1:21" ht="15">
      <c r="A12" s="10"/>
      <c r="B12" s="8" t="s">
        <v>2</v>
      </c>
      <c r="C12" s="42"/>
      <c r="D12" s="42"/>
      <c r="E12" s="43"/>
      <c r="F12" s="43"/>
      <c r="G12" s="43"/>
      <c r="H12" s="43"/>
      <c r="I12" s="43"/>
      <c r="J12" s="43"/>
      <c r="K12" s="43"/>
      <c r="L12" s="31"/>
      <c r="M12" s="42"/>
      <c r="N12" s="42"/>
      <c r="O12" s="43"/>
      <c r="P12" s="43"/>
      <c r="Q12" s="43"/>
      <c r="R12" s="43"/>
      <c r="S12" s="43"/>
      <c r="T12" s="43"/>
      <c r="U12" s="43"/>
    </row>
    <row r="13" spans="1:21" ht="15">
      <c r="A13" s="10"/>
      <c r="B13" s="8" t="s">
        <v>3</v>
      </c>
      <c r="C13" s="42"/>
      <c r="D13" s="42"/>
      <c r="E13" s="43"/>
      <c r="F13" s="43"/>
      <c r="G13" s="43"/>
      <c r="H13" s="43"/>
      <c r="I13" s="43"/>
      <c r="J13" s="43"/>
      <c r="K13" s="44">
        <f>I20-I21</f>
        <v>54.75590000000001</v>
      </c>
      <c r="L13" s="31"/>
      <c r="M13" s="42"/>
      <c r="N13" s="42"/>
      <c r="O13" s="43"/>
      <c r="P13" s="43"/>
      <c r="Q13" s="43"/>
      <c r="R13" s="43"/>
      <c r="S13" s="43"/>
      <c r="T13" s="43"/>
      <c r="U13" s="44">
        <f>S20-S21-S25-S26-S27</f>
        <v>57.26049999999999</v>
      </c>
    </row>
    <row r="14" spans="1:21" ht="15">
      <c r="A14" s="10" t="s">
        <v>13</v>
      </c>
      <c r="B14" s="8" t="s">
        <v>14</v>
      </c>
      <c r="C14" s="40">
        <f>SUM(E14:K14)</f>
        <v>0</v>
      </c>
      <c r="D14" s="41">
        <f>F14+H14+J14+L14</f>
        <v>0</v>
      </c>
      <c r="E14" s="43"/>
      <c r="F14" s="43"/>
      <c r="G14" s="43"/>
      <c r="H14" s="43"/>
      <c r="I14" s="43"/>
      <c r="J14" s="43"/>
      <c r="K14" s="43"/>
      <c r="L14" s="31"/>
      <c r="M14" s="40">
        <f>SUM(O14:U14)</f>
        <v>0</v>
      </c>
      <c r="N14" s="41">
        <f>P14+R14+T14+V14</f>
        <v>0</v>
      </c>
      <c r="O14" s="43"/>
      <c r="P14" s="43"/>
      <c r="Q14" s="43"/>
      <c r="R14" s="43"/>
      <c r="S14" s="43"/>
      <c r="T14" s="43"/>
      <c r="U14" s="43"/>
    </row>
    <row r="15" spans="1:21" ht="15">
      <c r="A15" s="10" t="s">
        <v>15</v>
      </c>
      <c r="B15" s="8" t="s">
        <v>16</v>
      </c>
      <c r="C15" s="40">
        <f>SUM(E15:K15)-F15-H15-J15</f>
        <v>83.22</v>
      </c>
      <c r="D15" s="41">
        <f>F15+H15+J15+L15</f>
        <v>0</v>
      </c>
      <c r="E15" s="43">
        <v>7.0488</v>
      </c>
      <c r="F15" s="43"/>
      <c r="G15" s="43"/>
      <c r="H15" s="43"/>
      <c r="I15" s="43">
        <v>76.1712</v>
      </c>
      <c r="J15" s="43"/>
      <c r="K15" s="43"/>
      <c r="L15" s="31"/>
      <c r="M15" s="40">
        <f>SUM(O15:U15)-P15-R15-T15</f>
        <v>83</v>
      </c>
      <c r="N15" s="41">
        <f>P15+R15+T15+V15</f>
        <v>0</v>
      </c>
      <c r="O15" s="43">
        <v>7.046</v>
      </c>
      <c r="P15" s="43"/>
      <c r="Q15" s="43"/>
      <c r="R15" s="43"/>
      <c r="S15" s="43">
        <v>75.954</v>
      </c>
      <c r="T15" s="43"/>
      <c r="U15" s="43"/>
    </row>
    <row r="16" spans="1:21" ht="15">
      <c r="A16" s="10" t="s">
        <v>17</v>
      </c>
      <c r="B16" s="32" t="s">
        <v>38</v>
      </c>
      <c r="C16" s="40">
        <f>SUM(E16:K16)</f>
        <v>0</v>
      </c>
      <c r="D16" s="41">
        <f>F16+H16+J16+L16</f>
        <v>0</v>
      </c>
      <c r="E16" s="43"/>
      <c r="F16" s="43"/>
      <c r="G16" s="43"/>
      <c r="H16" s="43"/>
      <c r="I16" s="43"/>
      <c r="J16" s="43"/>
      <c r="K16" s="43"/>
      <c r="L16" s="31"/>
      <c r="M16" s="40">
        <f>SUM(O16:U16)</f>
        <v>0</v>
      </c>
      <c r="N16" s="41">
        <f>P16+R16+T16+V16</f>
        <v>0</v>
      </c>
      <c r="O16" s="43"/>
      <c r="P16" s="43"/>
      <c r="Q16" s="43"/>
      <c r="R16" s="43"/>
      <c r="S16" s="43"/>
      <c r="T16" s="43"/>
      <c r="U16" s="43"/>
    </row>
    <row r="17" spans="1:21" ht="15">
      <c r="A17" s="10" t="s">
        <v>18</v>
      </c>
      <c r="B17" s="8" t="s">
        <v>39</v>
      </c>
      <c r="C17" s="38">
        <f>SUM(E17:K17)-F17-H17-J17</f>
        <v>6.4923</v>
      </c>
      <c r="D17" s="39">
        <f>F17+H17+J17+L17</f>
        <v>0</v>
      </c>
      <c r="E17" s="43">
        <v>0.0273</v>
      </c>
      <c r="F17" s="43"/>
      <c r="G17" s="43"/>
      <c r="H17" s="43"/>
      <c r="I17" s="43">
        <v>1.5718</v>
      </c>
      <c r="J17" s="43"/>
      <c r="K17" s="43">
        <v>4.8932</v>
      </c>
      <c r="L17" s="31"/>
      <c r="M17" s="38">
        <f>SUM(O17:U17)-P17-R17-T17</f>
        <v>8.8</v>
      </c>
      <c r="N17" s="39">
        <f>P17+R17+T17+V17</f>
        <v>0</v>
      </c>
      <c r="O17" s="43">
        <v>0.037000000000000005</v>
      </c>
      <c r="P17" s="43">
        <f>('баланс ээ'!P17*1000)/7173</f>
        <v>0</v>
      </c>
      <c r="Q17" s="43"/>
      <c r="R17" s="43">
        <f>('баланс ээ'!R17*1000)/7173</f>
        <v>0</v>
      </c>
      <c r="S17" s="43">
        <v>2.1305</v>
      </c>
      <c r="T17" s="43">
        <f>('баланс ээ'!T17*1000)/7173</f>
        <v>0</v>
      </c>
      <c r="U17" s="43">
        <v>6.6325</v>
      </c>
    </row>
    <row r="18" spans="1:21" ht="15">
      <c r="A18" s="10"/>
      <c r="B18" s="8" t="s">
        <v>36</v>
      </c>
      <c r="C18" s="45">
        <f>C17/C7*100</f>
        <v>7.801369863013699</v>
      </c>
      <c r="D18" s="46" t="e">
        <f>D17/D7*100</f>
        <v>#DIV/0!</v>
      </c>
      <c r="E18" s="38">
        <f aca="true" t="shared" si="2" ref="E18:L18">E17/E7*100</f>
        <v>0.3872999659516514</v>
      </c>
      <c r="F18" s="38"/>
      <c r="G18" s="39"/>
      <c r="H18" s="39"/>
      <c r="I18" s="38">
        <f>I17/I7*100</f>
        <v>1.9010068636047532</v>
      </c>
      <c r="J18" s="39" t="e">
        <f t="shared" si="2"/>
        <v>#DIV/0!</v>
      </c>
      <c r="K18" s="38">
        <f t="shared" si="2"/>
        <v>8.936388590088008</v>
      </c>
      <c r="L18" s="33" t="e">
        <f t="shared" si="2"/>
        <v>#DIV/0!</v>
      </c>
      <c r="M18" s="45">
        <f>M17/M7*100</f>
        <v>10.602409638554217</v>
      </c>
      <c r="N18" s="46" t="e">
        <f>N17/N7*100</f>
        <v>#DIV/0!</v>
      </c>
      <c r="O18" s="38">
        <f>O17/O7*100</f>
        <v>0.525120635821743</v>
      </c>
      <c r="P18" s="38"/>
      <c r="Q18" s="39"/>
      <c r="R18" s="39"/>
      <c r="S18" s="38">
        <f>S17/S7*100</f>
        <v>2.5845545419254665</v>
      </c>
      <c r="T18" s="39" t="e">
        <f>T17/T7*100</f>
        <v>#DIV/0!</v>
      </c>
      <c r="U18" s="38">
        <f>U17/U7*100</f>
        <v>11.583028440198742</v>
      </c>
    </row>
    <row r="19" spans="1:21" ht="15">
      <c r="A19" s="10" t="s">
        <v>20</v>
      </c>
      <c r="B19" s="8" t="s">
        <v>40</v>
      </c>
      <c r="C19" s="38">
        <f>SUM(E19:K19)</f>
        <v>0</v>
      </c>
      <c r="D19" s="39">
        <v>0</v>
      </c>
      <c r="E19" s="43"/>
      <c r="F19" s="43"/>
      <c r="G19" s="43"/>
      <c r="H19" s="43"/>
      <c r="I19" s="43"/>
      <c r="J19" s="43"/>
      <c r="K19" s="43"/>
      <c r="L19" s="31"/>
      <c r="M19" s="38">
        <f>SUM(O19:U19)</f>
        <v>0</v>
      </c>
      <c r="N19" s="39">
        <v>0</v>
      </c>
      <c r="O19" s="43"/>
      <c r="P19" s="43"/>
      <c r="Q19" s="43"/>
      <c r="R19" s="43"/>
      <c r="S19" s="43"/>
      <c r="T19" s="43"/>
      <c r="U19" s="43"/>
    </row>
    <row r="20" spans="1:21" ht="15">
      <c r="A20" s="34" t="s">
        <v>22</v>
      </c>
      <c r="B20" s="35" t="s">
        <v>41</v>
      </c>
      <c r="C20" s="38">
        <f>SUM(E20:K20)-F20-H20-J20</f>
        <v>137.99490000000003</v>
      </c>
      <c r="D20" s="39">
        <f>F20+H20+J20+L20</f>
        <v>0</v>
      </c>
      <c r="E20" s="38">
        <f>E7-E17-E19</f>
        <v>7.0215</v>
      </c>
      <c r="F20" s="38"/>
      <c r="G20" s="38">
        <f aca="true" t="shared" si="3" ref="G20:L20">G7-G17-G19</f>
        <v>0</v>
      </c>
      <c r="H20" s="39">
        <f t="shared" si="3"/>
        <v>0</v>
      </c>
      <c r="I20" s="38">
        <f t="shared" si="3"/>
        <v>81.11070000000001</v>
      </c>
      <c r="J20" s="39">
        <f t="shared" si="3"/>
        <v>0</v>
      </c>
      <c r="K20" s="38">
        <f t="shared" si="3"/>
        <v>49.86270000000001</v>
      </c>
      <c r="L20" s="36">
        <f t="shared" si="3"/>
        <v>0</v>
      </c>
      <c r="M20" s="38">
        <f>SUM(O20:U20)-P20-R20-T20</f>
        <v>137.93849999999998</v>
      </c>
      <c r="N20" s="39">
        <f>P20+R20+T20+V20</f>
        <v>0</v>
      </c>
      <c r="O20" s="38">
        <f>O7-O17-O19</f>
        <v>7.009</v>
      </c>
      <c r="P20" s="38"/>
      <c r="Q20" s="38">
        <f>Q7-Q17-Q19</f>
        <v>0</v>
      </c>
      <c r="R20" s="39">
        <f>R7-R17-R19</f>
        <v>0</v>
      </c>
      <c r="S20" s="38">
        <f>S7-S17-S19</f>
        <v>80.30149999999999</v>
      </c>
      <c r="T20" s="39">
        <f>T7-T17-T19</f>
        <v>0</v>
      </c>
      <c r="U20" s="38">
        <f>U7-U17-U19</f>
        <v>50.62799999999999</v>
      </c>
    </row>
    <row r="21" spans="1:21" ht="15">
      <c r="A21" s="10" t="s">
        <v>24</v>
      </c>
      <c r="B21" s="8" t="s">
        <v>42</v>
      </c>
      <c r="C21" s="38">
        <f>SUM(E21:K21)-F21-H21-J21</f>
        <v>76.7277</v>
      </c>
      <c r="D21" s="39">
        <f>F21+H21+J21+L21</f>
        <v>0</v>
      </c>
      <c r="E21" s="43">
        <v>0.5102</v>
      </c>
      <c r="F21" s="43"/>
      <c r="G21" s="47"/>
      <c r="H21" s="47"/>
      <c r="I21" s="43">
        <v>26.3548</v>
      </c>
      <c r="J21" s="43"/>
      <c r="K21" s="43">
        <v>49.8627</v>
      </c>
      <c r="L21" s="31"/>
      <c r="M21" s="38">
        <f>SUM(O21:U21)-P21-R21-T21</f>
        <v>73.5104</v>
      </c>
      <c r="N21" s="39">
        <f>P21+R21+T21+V21</f>
        <v>0</v>
      </c>
      <c r="O21" s="43">
        <v>0.5309999999999999</v>
      </c>
      <c r="P21" s="43"/>
      <c r="Q21" s="43"/>
      <c r="R21" s="43"/>
      <c r="S21" s="43">
        <v>22.371</v>
      </c>
      <c r="T21" s="43"/>
      <c r="U21" s="43">
        <v>50.6084</v>
      </c>
    </row>
    <row r="22" spans="1:21" ht="15">
      <c r="A22" s="10"/>
      <c r="B22" s="8" t="s">
        <v>26</v>
      </c>
      <c r="C22" s="42"/>
      <c r="D22" s="48"/>
      <c r="E22" s="42"/>
      <c r="F22" s="42"/>
      <c r="G22" s="42"/>
      <c r="H22" s="42"/>
      <c r="I22" s="42"/>
      <c r="J22" s="42"/>
      <c r="K22" s="42"/>
      <c r="L22" s="30"/>
      <c r="M22" s="42"/>
      <c r="N22" s="48"/>
      <c r="O22" s="42"/>
      <c r="P22" s="42"/>
      <c r="Q22" s="42"/>
      <c r="R22" s="42"/>
      <c r="S22" s="42"/>
      <c r="T22" s="42"/>
      <c r="U22" s="42"/>
    </row>
    <row r="23" spans="1:21" ht="30">
      <c r="A23" s="10"/>
      <c r="B23" s="8" t="s">
        <v>27</v>
      </c>
      <c r="C23" s="38">
        <f>SUM(E23:K23)</f>
        <v>0</v>
      </c>
      <c r="D23" s="39">
        <v>0</v>
      </c>
      <c r="E23" s="49"/>
      <c r="F23" s="49"/>
      <c r="G23" s="49"/>
      <c r="H23" s="49"/>
      <c r="I23" s="49"/>
      <c r="J23" s="49"/>
      <c r="K23" s="49"/>
      <c r="L23" s="37"/>
      <c r="M23" s="38">
        <f>SUM(O23:U23)</f>
        <v>0</v>
      </c>
      <c r="N23" s="39">
        <v>0</v>
      </c>
      <c r="O23" s="49"/>
      <c r="P23" s="49"/>
      <c r="Q23" s="49"/>
      <c r="R23" s="49"/>
      <c r="S23" s="49"/>
      <c r="T23" s="49"/>
      <c r="U23" s="49"/>
    </row>
    <row r="24" spans="1:21" ht="15">
      <c r="A24" s="10"/>
      <c r="B24" s="8" t="s">
        <v>28</v>
      </c>
      <c r="C24" s="38"/>
      <c r="D24" s="39">
        <v>0</v>
      </c>
      <c r="E24" s="49"/>
      <c r="F24" s="49"/>
      <c r="G24" s="49"/>
      <c r="H24" s="49"/>
      <c r="I24" s="49"/>
      <c r="J24" s="49"/>
      <c r="K24" s="49"/>
      <c r="L24" s="37"/>
      <c r="M24" s="38"/>
      <c r="N24" s="39">
        <v>0</v>
      </c>
      <c r="O24" s="49"/>
      <c r="P24" s="49"/>
      <c r="Q24" s="49"/>
      <c r="R24" s="49"/>
      <c r="S24" s="49"/>
      <c r="T24" s="49"/>
      <c r="U24" s="49"/>
    </row>
    <row r="25" spans="1:21" ht="15">
      <c r="A25" s="10" t="s">
        <v>29</v>
      </c>
      <c r="B25" s="8" t="s">
        <v>43</v>
      </c>
      <c r="C25" s="38">
        <f>SUM(E25:K25)</f>
        <v>0</v>
      </c>
      <c r="D25" s="39">
        <v>0</v>
      </c>
      <c r="E25" s="49"/>
      <c r="F25" s="49"/>
      <c r="G25" s="49"/>
      <c r="H25" s="49"/>
      <c r="I25" s="49"/>
      <c r="J25" s="49"/>
      <c r="K25" s="49"/>
      <c r="L25" s="37"/>
      <c r="M25" s="38">
        <f>SUM(O25:U25)</f>
        <v>0</v>
      </c>
      <c r="N25" s="39">
        <v>0</v>
      </c>
      <c r="O25" s="49"/>
      <c r="P25" s="49"/>
      <c r="Q25" s="49"/>
      <c r="R25" s="49"/>
      <c r="S25" s="49"/>
      <c r="T25" s="49"/>
      <c r="U25" s="49"/>
    </row>
    <row r="26" spans="1:21" ht="15">
      <c r="A26" s="10" t="s">
        <v>31</v>
      </c>
      <c r="B26" s="8" t="s">
        <v>44</v>
      </c>
      <c r="C26" s="38">
        <f>SUM(E26:K26)</f>
        <v>0</v>
      </c>
      <c r="D26" s="39">
        <v>0</v>
      </c>
      <c r="E26" s="49"/>
      <c r="F26" s="49"/>
      <c r="G26" s="49"/>
      <c r="H26" s="49"/>
      <c r="I26" s="49"/>
      <c r="J26" s="49"/>
      <c r="K26" s="49"/>
      <c r="L26" s="37"/>
      <c r="M26" s="38">
        <f>SUM(O26:U26)</f>
        <v>0.6900000000000001</v>
      </c>
      <c r="N26" s="39">
        <v>0</v>
      </c>
      <c r="O26" s="49"/>
      <c r="P26" s="49"/>
      <c r="Q26" s="49"/>
      <c r="R26" s="49"/>
      <c r="S26" s="49">
        <v>0.67</v>
      </c>
      <c r="T26" s="49"/>
      <c r="U26" s="49">
        <v>0.02</v>
      </c>
    </row>
    <row r="27" spans="1:21" ht="15">
      <c r="A27" s="10" t="s">
        <v>33</v>
      </c>
      <c r="B27" s="8" t="s">
        <v>34</v>
      </c>
      <c r="C27" s="38">
        <f>SUM(E27:K27)</f>
        <v>0</v>
      </c>
      <c r="D27" s="39">
        <v>0</v>
      </c>
      <c r="E27" s="49"/>
      <c r="F27" s="49"/>
      <c r="G27" s="49"/>
      <c r="H27" s="49"/>
      <c r="I27" s="49"/>
      <c r="J27" s="49"/>
      <c r="K27" s="49"/>
      <c r="L27" s="37"/>
      <c r="M27" s="38">
        <f>SUM(O27:U27)</f>
        <v>0</v>
      </c>
      <c r="N27" s="39">
        <v>0</v>
      </c>
      <c r="O27" s="49"/>
      <c r="P27" s="49"/>
      <c r="Q27" s="49"/>
      <c r="R27" s="49"/>
      <c r="S27" s="49"/>
      <c r="T27" s="49"/>
      <c r="U27" s="49"/>
    </row>
    <row r="30" ht="15">
      <c r="C30" s="56"/>
    </row>
    <row r="31" spans="3:19" ht="15">
      <c r="C31" s="57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</row>
  </sheetData>
  <sheetProtection/>
  <protectedRanges>
    <protectedRange sqref="E23:K27 E10:K14 E19:K19 E21:K21 O23:U25 O19:U19 P21:R21 O10:U16 O27:U27 O26:S26 E16:K17 J15:K15 T21 P17:R17 T17" name="Диапазон1"/>
    <protectedRange sqref="O17" name="Диапазон1_5"/>
    <protectedRange sqref="S17" name="Диапазон1_7"/>
    <protectedRange sqref="U17" name="Диапазон1_8"/>
  </protectedRanges>
  <mergeCells count="5">
    <mergeCell ref="A4:A5"/>
    <mergeCell ref="B4:B5"/>
    <mergeCell ref="C4:K4"/>
    <mergeCell ref="M4:U4"/>
    <mergeCell ref="B2:U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Гусаров В.Н.</dc:creator>
  <cp:keywords/>
  <dc:description/>
  <cp:lastModifiedBy>econom4</cp:lastModifiedBy>
  <cp:lastPrinted>2016-02-17T02:11:35Z</cp:lastPrinted>
  <dcterms:created xsi:type="dcterms:W3CDTF">2014-02-20T00:27:10Z</dcterms:created>
  <dcterms:modified xsi:type="dcterms:W3CDTF">2016-04-21T09:40:22Z</dcterms:modified>
  <cp:category/>
  <cp:version/>
  <cp:contentType/>
  <cp:contentStatus/>
</cp:coreProperties>
</file>